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930" activeTab="0"/>
  </bookViews>
  <sheets>
    <sheet name="Wendelberechnung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L?ffler</author>
  </authors>
  <commentList>
    <comment ref="D11" authorId="0">
      <text>
        <r>
          <rPr>
            <b/>
            <sz val="9"/>
            <rFont val="Tahoma"/>
            <family val="2"/>
          </rPr>
          <t>Hier die gewünschte Steigung eingeben (z.B. 2,5)</t>
        </r>
        <r>
          <rPr>
            <sz val="9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9"/>
            <rFont val="Tahoma"/>
            <family val="2"/>
          </rPr>
          <t>Hier den Radius der äußeren Gleistrasse auswählen</t>
        </r>
      </text>
    </comment>
    <comment ref="B3" authorId="0">
      <text>
        <r>
          <rPr>
            <b/>
            <sz val="9"/>
            <rFont val="Tahoma"/>
            <family val="2"/>
          </rPr>
          <t>Hier Anzahl der Paralellgleise eingeben
(z.B. 1 oder 2)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Hier die Breite des Streifens von den äußeren Gleisen zum Trassenende angeben</t>
        </r>
        <r>
          <rPr>
            <sz val="9"/>
            <rFont val="Tahoma"/>
            <family val="2"/>
          </rPr>
          <t xml:space="preserve">
</t>
        </r>
      </text>
    </comment>
    <comment ref="G7" authorId="0">
      <text>
        <r>
          <rPr>
            <sz val="9"/>
            <rFont val="Tahoma"/>
            <family val="2"/>
          </rPr>
          <t xml:space="preserve">Hier wird für eine vorgegebene Höhendifferenz für eine Wendelumdrehung die Steigung berechnet
</t>
        </r>
      </text>
    </comment>
    <comment ref="G15" authorId="0">
      <text>
        <r>
          <rPr>
            <b/>
            <sz val="9"/>
            <rFont val="Tahoma"/>
            <family val="2"/>
          </rPr>
          <t>Falls zwei Trassenbretter über einen zusätzlichen Steg miteinander verbunden werden, ist hier die Höhe des Verbindungssteges anzugeben (meistens gleich wie die Stärke der Trassenbretter</t>
        </r>
      </text>
    </comment>
    <comment ref="G17" authorId="0">
      <text>
        <r>
          <rPr>
            <b/>
            <sz val="9"/>
            <rFont val="Tahoma"/>
            <family val="2"/>
          </rPr>
          <t>Werden die Gleise auf einer Korkunterlage verlegt, ist hier die Stärke des Korbettes anzugeben</t>
        </r>
      </text>
    </comment>
    <comment ref="G19" authorId="0">
      <text>
        <r>
          <rPr>
            <b/>
            <sz val="9"/>
            <rFont val="Tahoma"/>
            <family val="2"/>
          </rPr>
          <t>Hier die Höhe der verwendeten Schienen angeben (Bei N so zwischen 2,1 und 3 mm, je nach Fabrikat)</t>
        </r>
      </text>
    </comment>
    <comment ref="D18" authorId="0">
      <text>
        <r>
          <rPr>
            <b/>
            <sz val="9"/>
            <rFont val="Tahoma"/>
            <family val="2"/>
          </rPr>
          <t>Hier wird für eine einzugebende Gesamt Höhendifferenz berechnet wieviele Wendelumdrehungen benötigt werden, als Grundlage wird die oben berechnete Höhendifferenz pro Wendel verwendet</t>
        </r>
      </text>
    </comment>
  </commentList>
</comments>
</file>

<file path=xl/sharedStrings.xml><?xml version="1.0" encoding="utf-8"?>
<sst xmlns="http://schemas.openxmlformats.org/spreadsheetml/2006/main" count="42" uniqueCount="35">
  <si>
    <t>Gleisradius (innen)</t>
  </si>
  <si>
    <t>Anzahl Gleise</t>
  </si>
  <si>
    <t>innen</t>
  </si>
  <si>
    <t>außen</t>
  </si>
  <si>
    <t>Sicherheitsstreifen</t>
  </si>
  <si>
    <t>Trassenbreite</t>
  </si>
  <si>
    <t>R1</t>
  </si>
  <si>
    <t>R2</t>
  </si>
  <si>
    <t>R3</t>
  </si>
  <si>
    <t>R3a</t>
  </si>
  <si>
    <t>R4</t>
  </si>
  <si>
    <t>R5</t>
  </si>
  <si>
    <t>R6</t>
  </si>
  <si>
    <t>R7</t>
  </si>
  <si>
    <t>(Trasse links/rechts)</t>
  </si>
  <si>
    <t>Radius (mm)</t>
  </si>
  <si>
    <t>Durchmesser (mm)</t>
  </si>
  <si>
    <t>(mm)</t>
  </si>
  <si>
    <t>Umfang (cm)</t>
  </si>
  <si>
    <t>Gewünschte Steigung (%)</t>
  </si>
  <si>
    <t>für Umfang Mitte</t>
  </si>
  <si>
    <t>Höhendifferenz (mm)</t>
  </si>
  <si>
    <t>pro Wendel</t>
  </si>
  <si>
    <t>Ergibt Steigung (%)</t>
  </si>
  <si>
    <t xml:space="preserve">zu überwindende </t>
  </si>
  <si>
    <t>Anzahl Wendel</t>
  </si>
  <si>
    <t>max. Durchfahrtshöhe</t>
  </si>
  <si>
    <t>berechnen</t>
  </si>
  <si>
    <t>Durchfahrtshöhe</t>
  </si>
  <si>
    <t>Trassenverbinder (mm)</t>
  </si>
  <si>
    <t>Korkdämmung (mm)</t>
  </si>
  <si>
    <t>Schienenhöhe (mm)</t>
  </si>
  <si>
    <t>für Trassenmitte</t>
  </si>
  <si>
    <t>Streckenlänge</t>
  </si>
  <si>
    <t>aufTrassenmitte (cm)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</si>
</sst>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13" borderId="0" xfId="26" applyAlignment="1">
      <alignment/>
    </xf>
    <xf numFmtId="0" fontId="28" fillId="29" borderId="0" xfId="47" applyAlignment="1">
      <alignment horizontal="center"/>
    </xf>
    <xf numFmtId="0" fontId="28" fillId="29" borderId="0" xfId="47" applyAlignment="1">
      <alignment horizontal="right"/>
    </xf>
    <xf numFmtId="2" fontId="27" fillId="28" borderId="0" xfId="46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13" borderId="0" xfId="26" applyFont="1" applyAlignment="1">
      <alignment horizontal="center"/>
    </xf>
    <xf numFmtId="0" fontId="27" fillId="28" borderId="0" xfId="46" applyAlignment="1">
      <alignment horizontal="center"/>
    </xf>
    <xf numFmtId="0" fontId="0" fillId="13" borderId="0" xfId="26" applyAlignment="1">
      <alignment horizontal="center"/>
    </xf>
    <xf numFmtId="164" fontId="27" fillId="28" borderId="0" xfId="46" applyNumberFormat="1" applyAlignment="1">
      <alignment horizontal="center"/>
    </xf>
    <xf numFmtId="0" fontId="0" fillId="13" borderId="0" xfId="26" applyFont="1" applyAlignment="1">
      <alignment horizontal="center"/>
    </xf>
    <xf numFmtId="0" fontId="0" fillId="13" borderId="0" xfId="26" applyAlignment="1">
      <alignment horizontal="center"/>
    </xf>
    <xf numFmtId="0" fontId="27" fillId="28" borderId="0" xfId="46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104775</xdr:rowOff>
    </xdr:from>
    <xdr:to>
      <xdr:col>5</xdr:col>
      <xdr:colOff>752475</xdr:colOff>
      <xdr:row>13</xdr:row>
      <xdr:rowOff>85725</xdr:rowOff>
    </xdr:to>
    <xdr:sp>
      <xdr:nvSpPr>
        <xdr:cNvPr id="1" name="Gewinkelte Verbindung 2"/>
        <xdr:cNvSpPr>
          <a:spLocks/>
        </xdr:cNvSpPr>
      </xdr:nvSpPr>
      <xdr:spPr>
        <a:xfrm flipV="1">
          <a:off x="4829175" y="2200275"/>
          <a:ext cx="752475" cy="3619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180975</xdr:rowOff>
    </xdr:from>
    <xdr:to>
      <xdr:col>3</xdr:col>
      <xdr:colOff>742950</xdr:colOff>
      <xdr:row>8</xdr:row>
      <xdr:rowOff>19050</xdr:rowOff>
    </xdr:to>
    <xdr:sp>
      <xdr:nvSpPr>
        <xdr:cNvPr id="2" name="Gewinkelte Verbindung 5"/>
        <xdr:cNvSpPr>
          <a:spLocks/>
        </xdr:cNvSpPr>
      </xdr:nvSpPr>
      <xdr:spPr>
        <a:xfrm rot="16200000" flipH="1">
          <a:off x="3848100" y="1323975"/>
          <a:ext cx="200025" cy="2190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171450</xdr:rowOff>
    </xdr:from>
    <xdr:to>
      <xdr:col>4</xdr:col>
      <xdr:colOff>409575</xdr:colOff>
      <xdr:row>8</xdr:row>
      <xdr:rowOff>19050</xdr:rowOff>
    </xdr:to>
    <xdr:sp>
      <xdr:nvSpPr>
        <xdr:cNvPr id="3" name="Gewinkelte Verbindung 7"/>
        <xdr:cNvSpPr>
          <a:spLocks/>
        </xdr:cNvSpPr>
      </xdr:nvSpPr>
      <xdr:spPr>
        <a:xfrm rot="5400000">
          <a:off x="4276725" y="1314450"/>
          <a:ext cx="200025" cy="2286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180975</xdr:rowOff>
    </xdr:from>
    <xdr:to>
      <xdr:col>5</xdr:col>
      <xdr:colOff>723900</xdr:colOff>
      <xdr:row>7</xdr:row>
      <xdr:rowOff>171450</xdr:rowOff>
    </xdr:to>
    <xdr:sp>
      <xdr:nvSpPr>
        <xdr:cNvPr id="4" name="Gewinkelte Verbindung 10"/>
        <xdr:cNvSpPr>
          <a:spLocks/>
        </xdr:cNvSpPr>
      </xdr:nvSpPr>
      <xdr:spPr>
        <a:xfrm>
          <a:off x="4819650" y="942975"/>
          <a:ext cx="733425" cy="5619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</xdr:row>
      <xdr:rowOff>180975</xdr:rowOff>
    </xdr:from>
    <xdr:to>
      <xdr:col>4</xdr:col>
      <xdr:colOff>38100</xdr:colOff>
      <xdr:row>4</xdr:row>
      <xdr:rowOff>38100</xdr:rowOff>
    </xdr:to>
    <xdr:sp>
      <xdr:nvSpPr>
        <xdr:cNvPr id="5" name="Gewinkelte Verbindung 13"/>
        <xdr:cNvSpPr>
          <a:spLocks/>
        </xdr:cNvSpPr>
      </xdr:nvSpPr>
      <xdr:spPr>
        <a:xfrm rot="16200000" flipH="1">
          <a:off x="4095750" y="561975"/>
          <a:ext cx="9525" cy="2381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523875</xdr:colOff>
      <xdr:row>5</xdr:row>
      <xdr:rowOff>28575</xdr:rowOff>
    </xdr:from>
    <xdr:to>
      <xdr:col>2</xdr:col>
      <xdr:colOff>1171575</xdr:colOff>
      <xdr:row>17</xdr:row>
      <xdr:rowOff>0</xdr:rowOff>
    </xdr:to>
    <xdr:sp>
      <xdr:nvSpPr>
        <xdr:cNvPr id="6" name="Gekrümmte Verbindung 62"/>
        <xdr:cNvSpPr>
          <a:spLocks/>
        </xdr:cNvSpPr>
      </xdr:nvSpPr>
      <xdr:spPr>
        <a:xfrm rot="5400000">
          <a:off x="1762125" y="981075"/>
          <a:ext cx="1514475" cy="2257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18</xdr:row>
      <xdr:rowOff>114300</xdr:rowOff>
    </xdr:from>
    <xdr:to>
      <xdr:col>2</xdr:col>
      <xdr:colOff>1181100</xdr:colOff>
      <xdr:row>18</xdr:row>
      <xdr:rowOff>123825</xdr:rowOff>
    </xdr:to>
    <xdr:sp>
      <xdr:nvSpPr>
        <xdr:cNvPr id="7" name="Gerade Verbindung mit Pfeil 64"/>
        <xdr:cNvSpPr>
          <a:spLocks/>
        </xdr:cNvSpPr>
      </xdr:nvSpPr>
      <xdr:spPr>
        <a:xfrm flipH="1">
          <a:off x="2371725" y="3543300"/>
          <a:ext cx="914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19050</xdr:rowOff>
    </xdr:from>
    <xdr:to>
      <xdr:col>4</xdr:col>
      <xdr:colOff>28575</xdr:colOff>
      <xdr:row>15</xdr:row>
      <xdr:rowOff>28575</xdr:rowOff>
    </xdr:to>
    <xdr:sp>
      <xdr:nvSpPr>
        <xdr:cNvPr id="8" name="Gewinkelte Verbindung 9"/>
        <xdr:cNvSpPr>
          <a:spLocks/>
        </xdr:cNvSpPr>
      </xdr:nvSpPr>
      <xdr:spPr>
        <a:xfrm rot="5400000">
          <a:off x="4076700" y="2686050"/>
          <a:ext cx="19050" cy="2000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8.57421875" style="0" customWidth="1"/>
    <col min="2" max="2" width="13.00390625" style="0" bestFit="1" customWidth="1"/>
    <col min="3" max="3" width="18.00390625" style="0" bestFit="1" customWidth="1"/>
    <col min="7" max="7" width="16.421875" style="0" customWidth="1"/>
    <col min="8" max="8" width="13.140625" style="0" bestFit="1" customWidth="1"/>
    <col min="9" max="9" width="9.00390625" style="0" customWidth="1"/>
  </cols>
  <sheetData>
    <row r="1" spans="1:9" ht="15">
      <c r="A1" s="1"/>
      <c r="B1" s="1"/>
      <c r="C1" s="9" t="s">
        <v>4</v>
      </c>
      <c r="D1" s="11" t="s">
        <v>15</v>
      </c>
      <c r="E1" s="12"/>
      <c r="F1" s="11" t="s">
        <v>16</v>
      </c>
      <c r="G1" s="12"/>
      <c r="H1" s="1" t="s">
        <v>5</v>
      </c>
      <c r="I1" s="5"/>
    </row>
    <row r="2" spans="1:9" ht="15">
      <c r="A2" s="1" t="s">
        <v>0</v>
      </c>
      <c r="B2" s="9" t="s">
        <v>1</v>
      </c>
      <c r="C2" s="9" t="s">
        <v>14</v>
      </c>
      <c r="D2" s="9" t="s">
        <v>2</v>
      </c>
      <c r="E2" s="9" t="s">
        <v>3</v>
      </c>
      <c r="F2" s="9" t="s">
        <v>2</v>
      </c>
      <c r="G2" s="9" t="s">
        <v>3</v>
      </c>
      <c r="H2" s="7" t="s">
        <v>17</v>
      </c>
      <c r="I2" s="5"/>
    </row>
    <row r="3" spans="1:9" ht="15">
      <c r="A3" s="14">
        <v>295.4</v>
      </c>
      <c r="B3" s="14">
        <v>1</v>
      </c>
      <c r="C3" s="14">
        <v>20</v>
      </c>
      <c r="D3" s="8">
        <f>A3-15-C3</f>
        <v>260.4</v>
      </c>
      <c r="E3" s="8">
        <f>A3+((B3-1)*33.6)+15+C3</f>
        <v>330.4</v>
      </c>
      <c r="F3" s="8">
        <f>2*D3</f>
        <v>520.8</v>
      </c>
      <c r="G3" s="8">
        <f>2*E3</f>
        <v>660.8</v>
      </c>
      <c r="H3" s="8">
        <f>E3-D3</f>
        <v>70</v>
      </c>
      <c r="I3" s="5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3" t="s">
        <v>6</v>
      </c>
      <c r="B5" s="2">
        <v>194.6</v>
      </c>
      <c r="C5" s="5"/>
      <c r="D5" s="12" t="s">
        <v>18</v>
      </c>
      <c r="E5" s="12"/>
      <c r="F5" s="5"/>
      <c r="G5" s="11" t="s">
        <v>21</v>
      </c>
      <c r="H5" s="11"/>
      <c r="I5" s="5"/>
    </row>
    <row r="6" spans="1:9" ht="15">
      <c r="A6" s="3" t="s">
        <v>7</v>
      </c>
      <c r="B6" s="2">
        <v>228.2</v>
      </c>
      <c r="C6" s="5"/>
      <c r="D6" s="9" t="s">
        <v>2</v>
      </c>
      <c r="E6" s="9" t="s">
        <v>3</v>
      </c>
      <c r="F6" s="5"/>
      <c r="G6" s="11" t="s">
        <v>22</v>
      </c>
      <c r="H6" s="11"/>
      <c r="I6" s="5"/>
    </row>
    <row r="7" spans="1:9" ht="15">
      <c r="A7" s="3" t="s">
        <v>8</v>
      </c>
      <c r="B7" s="2">
        <v>261.8</v>
      </c>
      <c r="C7" s="5"/>
      <c r="D7" s="4">
        <f>(2*D3*PI())/10</f>
        <v>163.6141453989564</v>
      </c>
      <c r="E7" s="4">
        <f>(2*E3*PI())/10</f>
        <v>207.5964425492135</v>
      </c>
      <c r="F7" s="5"/>
      <c r="G7" s="15"/>
      <c r="H7" s="16"/>
      <c r="I7" s="5"/>
    </row>
    <row r="8" spans="1:9" ht="15">
      <c r="A8" s="3" t="s">
        <v>9</v>
      </c>
      <c r="B8" s="2">
        <v>295.4</v>
      </c>
      <c r="C8" s="5"/>
      <c r="D8" s="5"/>
      <c r="E8" s="5"/>
      <c r="F8" s="5"/>
      <c r="G8" s="11" t="s">
        <v>23</v>
      </c>
      <c r="H8" s="12"/>
      <c r="I8" s="5"/>
    </row>
    <row r="9" spans="1:9" ht="15">
      <c r="A9" s="3" t="s">
        <v>10</v>
      </c>
      <c r="B9" s="2">
        <v>329</v>
      </c>
      <c r="C9" s="5"/>
      <c r="D9" s="11" t="s">
        <v>19</v>
      </c>
      <c r="E9" s="12"/>
      <c r="F9" s="5"/>
      <c r="G9" s="11" t="s">
        <v>32</v>
      </c>
      <c r="H9" s="11"/>
      <c r="I9" s="5"/>
    </row>
    <row r="10" spans="1:9" ht="15">
      <c r="A10" s="3" t="s">
        <v>11</v>
      </c>
      <c r="B10" s="2">
        <v>362.6</v>
      </c>
      <c r="C10" s="5"/>
      <c r="D10" s="11" t="s">
        <v>20</v>
      </c>
      <c r="E10" s="11"/>
      <c r="F10" s="6"/>
      <c r="G10" s="10">
        <f>G7*10/(D7+((E7-D7)/2))</f>
        <v>0</v>
      </c>
      <c r="H10" s="10"/>
      <c r="I10" s="5"/>
    </row>
    <row r="11" spans="1:9" ht="15">
      <c r="A11" s="3" t="s">
        <v>12</v>
      </c>
      <c r="B11" s="2">
        <v>480</v>
      </c>
      <c r="C11" s="5"/>
      <c r="D11" s="15"/>
      <c r="E11" s="16"/>
      <c r="F11" s="5"/>
      <c r="G11" s="5"/>
      <c r="H11" s="5"/>
      <c r="I11" s="5"/>
    </row>
    <row r="12" spans="1:9" ht="15">
      <c r="A12" s="3" t="s">
        <v>13</v>
      </c>
      <c r="B12" s="2">
        <v>765</v>
      </c>
      <c r="C12" s="5"/>
      <c r="D12" s="11" t="s">
        <v>21</v>
      </c>
      <c r="E12" s="11"/>
      <c r="F12" s="5"/>
      <c r="G12" s="11" t="s">
        <v>26</v>
      </c>
      <c r="H12" s="11"/>
      <c r="I12" s="5"/>
    </row>
    <row r="13" spans="1:9" ht="15">
      <c r="A13" s="5"/>
      <c r="B13" s="5"/>
      <c r="C13" s="5"/>
      <c r="D13" s="11" t="s">
        <v>22</v>
      </c>
      <c r="E13" s="11"/>
      <c r="F13" s="5"/>
      <c r="G13" s="11" t="s">
        <v>27</v>
      </c>
      <c r="H13" s="11"/>
      <c r="I13" s="5"/>
    </row>
    <row r="14" spans="1:9" ht="15">
      <c r="A14" s="5"/>
      <c r="B14" s="5"/>
      <c r="C14" s="5"/>
      <c r="D14" s="10">
        <f>(D7+((E7-D7)/2))*D11/10</f>
        <v>0</v>
      </c>
      <c r="E14" s="10"/>
      <c r="F14" s="5"/>
      <c r="G14" s="11" t="s">
        <v>29</v>
      </c>
      <c r="H14" s="11"/>
      <c r="I14" s="5"/>
    </row>
    <row r="15" spans="1:9" ht="15">
      <c r="A15" s="5"/>
      <c r="B15" s="5"/>
      <c r="C15" s="5"/>
      <c r="D15" s="5"/>
      <c r="E15" s="5"/>
      <c r="F15" s="5"/>
      <c r="G15" s="15"/>
      <c r="H15" s="16"/>
      <c r="I15" s="5"/>
    </row>
    <row r="16" spans="1:9" ht="15">
      <c r="A16" s="5"/>
      <c r="B16" s="5"/>
      <c r="C16" s="5"/>
      <c r="D16" s="11" t="s">
        <v>24</v>
      </c>
      <c r="E16" s="11"/>
      <c r="F16" s="5"/>
      <c r="G16" s="11" t="s">
        <v>30</v>
      </c>
      <c r="H16" s="11"/>
      <c r="I16" s="5"/>
    </row>
    <row r="17" spans="1:9" ht="15">
      <c r="A17" s="5"/>
      <c r="B17" s="5"/>
      <c r="C17" s="5"/>
      <c r="D17" s="11" t="s">
        <v>21</v>
      </c>
      <c r="E17" s="11"/>
      <c r="F17" s="5"/>
      <c r="G17" s="15"/>
      <c r="H17" s="16"/>
      <c r="I17" s="5"/>
    </row>
    <row r="18" spans="1:9" ht="15">
      <c r="A18" s="5"/>
      <c r="B18" s="9" t="s">
        <v>33</v>
      </c>
      <c r="C18" s="5"/>
      <c r="D18" s="15"/>
      <c r="E18" s="16"/>
      <c r="F18" s="5"/>
      <c r="G18" s="11" t="s">
        <v>31</v>
      </c>
      <c r="H18" s="11"/>
      <c r="I18" s="5"/>
    </row>
    <row r="19" spans="1:9" ht="15">
      <c r="A19" s="5"/>
      <c r="B19" s="9" t="s">
        <v>34</v>
      </c>
      <c r="C19" s="5"/>
      <c r="D19" s="11" t="s">
        <v>25</v>
      </c>
      <c r="E19" s="11"/>
      <c r="F19" s="5"/>
      <c r="G19" s="15"/>
      <c r="H19" s="16"/>
      <c r="I19" s="5"/>
    </row>
    <row r="20" spans="1:9" ht="15">
      <c r="A20" s="5"/>
      <c r="B20" s="8">
        <f>(D7+((E7-D7)/2))*D21</f>
        <v>0</v>
      </c>
      <c r="C20" s="5"/>
      <c r="D20" s="13">
        <f>_xlfn.IFERROR(_XLL.VRUNDEN(D18/D14,0.5),)</f>
        <v>0</v>
      </c>
      <c r="E20" s="13"/>
      <c r="F20" s="5"/>
      <c r="G20" s="11" t="s">
        <v>28</v>
      </c>
      <c r="H20" s="11"/>
      <c r="I20" s="5"/>
    </row>
    <row r="21" spans="1:9" ht="15">
      <c r="A21" s="5"/>
      <c r="B21" s="5"/>
      <c r="C21" s="5"/>
      <c r="D21" s="13">
        <f>_xlfn.IFERROR(D18/D14,)</f>
        <v>0</v>
      </c>
      <c r="E21" s="13"/>
      <c r="F21" s="5"/>
      <c r="G21" s="10">
        <f>D14-G15-G17-G19</f>
        <v>0</v>
      </c>
      <c r="H21" s="13"/>
      <c r="I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</sheetData>
  <sheetProtection sheet="1"/>
  <mergeCells count="31">
    <mergeCell ref="D12:E12"/>
    <mergeCell ref="D13:E13"/>
    <mergeCell ref="D14:E14"/>
    <mergeCell ref="G16:H16"/>
    <mergeCell ref="G17:H17"/>
    <mergeCell ref="G18:H18"/>
    <mergeCell ref="D18:E18"/>
    <mergeCell ref="D16:E16"/>
    <mergeCell ref="D17:E17"/>
    <mergeCell ref="D19:E19"/>
    <mergeCell ref="D20:E20"/>
    <mergeCell ref="D21:E21"/>
    <mergeCell ref="G7:H7"/>
    <mergeCell ref="G8:H8"/>
    <mergeCell ref="G9:H9"/>
    <mergeCell ref="G21:H21"/>
    <mergeCell ref="G12:H12"/>
    <mergeCell ref="G13:H13"/>
    <mergeCell ref="G14:H14"/>
    <mergeCell ref="G19:H19"/>
    <mergeCell ref="G20:H20"/>
    <mergeCell ref="G10:H10"/>
    <mergeCell ref="G15:H15"/>
    <mergeCell ref="D1:E1"/>
    <mergeCell ref="F1:G1"/>
    <mergeCell ref="D5:E5"/>
    <mergeCell ref="D9:E9"/>
    <mergeCell ref="D10:E10"/>
    <mergeCell ref="D11:E11"/>
    <mergeCell ref="G5:H5"/>
    <mergeCell ref="G6:H6"/>
  </mergeCells>
  <dataValidations count="1">
    <dataValidation type="list" allowBlank="1" showInputMessage="1" showErrorMessage="1" sqref="A3">
      <formula1>$B$5:$B$12</formula1>
    </dataValidation>
  </dataValidation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</dc:creator>
  <cp:keywords/>
  <dc:description/>
  <cp:lastModifiedBy>Löffler</cp:lastModifiedBy>
  <dcterms:created xsi:type="dcterms:W3CDTF">2013-12-07T11:09:15Z</dcterms:created>
  <dcterms:modified xsi:type="dcterms:W3CDTF">2013-12-07T13:54:09Z</dcterms:modified>
  <cp:category/>
  <cp:version/>
  <cp:contentType/>
  <cp:contentStatus/>
</cp:coreProperties>
</file>